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H39" i="5" l="1"/>
  <c r="H37" i="5"/>
  <c r="H33" i="5"/>
  <c r="H31" i="5"/>
  <c r="H29" i="5"/>
  <c r="H27" i="5"/>
  <c r="H23" i="5"/>
  <c r="H21" i="5"/>
  <c r="H19" i="5"/>
  <c r="E40" i="5"/>
  <c r="H40" i="5" s="1"/>
  <c r="E39" i="5"/>
  <c r="E38" i="5"/>
  <c r="E36" i="5" s="1"/>
  <c r="E37" i="5"/>
  <c r="E34" i="5"/>
  <c r="H34" i="5" s="1"/>
  <c r="E33" i="5"/>
  <c r="E32" i="5"/>
  <c r="H32" i="5" s="1"/>
  <c r="E31" i="5"/>
  <c r="E30" i="5"/>
  <c r="H30" i="5" s="1"/>
  <c r="E29" i="5"/>
  <c r="E28" i="5"/>
  <c r="H28" i="5" s="1"/>
  <c r="E27" i="5"/>
  <c r="E26" i="5"/>
  <c r="H26" i="5" s="1"/>
  <c r="E23" i="5"/>
  <c r="E22" i="5"/>
  <c r="H22" i="5" s="1"/>
  <c r="E21" i="5"/>
  <c r="E20" i="5"/>
  <c r="H20" i="5" s="1"/>
  <c r="E19" i="5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42" i="5" s="1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48" i="6"/>
  <c r="H46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E33" i="6" s="1"/>
  <c r="H33" i="6" s="1"/>
  <c r="C23" i="6"/>
  <c r="C13" i="6"/>
  <c r="C5" i="6"/>
  <c r="H25" i="5" l="1"/>
  <c r="E6" i="5"/>
  <c r="H13" i="5"/>
  <c r="H6" i="5" s="1"/>
  <c r="H38" i="5"/>
  <c r="H36" i="5" s="1"/>
  <c r="H42" i="5" s="1"/>
  <c r="G42" i="5"/>
  <c r="F42" i="5"/>
  <c r="D42" i="5"/>
  <c r="H16" i="5"/>
  <c r="E16" i="8"/>
  <c r="H6" i="8"/>
  <c r="H16" i="8" s="1"/>
  <c r="E43" i="6"/>
  <c r="H43" i="6"/>
  <c r="E23" i="6"/>
  <c r="H23" i="6" s="1"/>
  <c r="F77" i="6"/>
  <c r="G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<sst xmlns="http://schemas.openxmlformats.org/spreadsheetml/2006/main" count="227" uniqueCount="148">
  <si>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</si>
  <si>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</si>
  <si>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</si>
  <si>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</si>
  <si>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</si>
  <si>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</si>
  <si>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</si>
  <si>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</si>
  <si>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</si>
  <si>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</si>
  <si>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</si>
  <si>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</si>
  <si>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</si>
  <si>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</si>
  <si>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</si>
  <si>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</si>
  <si>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</si>
  <si>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</si>
  <si>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</si>
  <si>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</si>
  <si>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</si>
  <si>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</si>
  <si>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</si>
  <si>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</si>
  <si>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</si>
  <si>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</si>
  <si>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</si>
  <si>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</si>
  <si>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</si>
  <si>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</si>
  <si>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</si>
  <si>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</si>
  <si>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</si>
  <si>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</si>
  <si>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</si>
  <si>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</si>
  <si>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</si>
  <si>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</si>
  <si>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</si>
  <si>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</si>
  <si>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</si>
  <si>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</si>
  <si>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</si>
  <si>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</si>
  <si>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</si>
  <si>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</si>
  <si>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</si>
  <si>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</si>
  <si>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</si>
  <si>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</si>
  <si>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</si>
  <si>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</si>
  <si>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</si>
  <si>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</si>
  <si>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</si>
  <si>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</si>
  <si>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</si>
  <si>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</si>
  <si>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</si>
  <si>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</si>
  <si>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</si>
  <si>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</si>
  <si>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</si>
  <si>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</si>
  <si>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</si>
  <si>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</si>
  <si>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</si>
  <si>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</si>
  <si>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</si>
  <si>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</si>
  <si>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</si>
  <si>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</si>
  <si>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</si>
  <si>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</si>
  <si>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</si>
  <si>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</si>
  <si>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</si>
  <si>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</si>
  <si>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</si>
  <si>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</si>
  <si>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</si>
  <si>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</si>
  <si>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</si>
  <si>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</si>
  <si>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</si>
  <si>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</si>
  <si>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</si>
  <si>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</si>
  <si>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</si>
  <si>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</si>
  <si>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</si>
  <si>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</si>
  <si>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</si>
  <si>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</si>
  <si>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</si>
  <si>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</si>
  <si>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</si>
  <si>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</si>
  <si>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</si>
  <si>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</si>
  <si>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</si>
  <si>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</si>
  <si>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</si>
  <si>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</si>
  <si>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</si>
  <si>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</si>
  <si>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</si>
  <si>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</si>
  <si>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</si>
  <si>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</si>
  <si>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</si>
  <si>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</si>
  <si>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</si>
  <si>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</si>
  <si>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</si>
  <si>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</si>
  <si>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</si>
  <si>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</si>
  <si>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</si>
  <si>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</si>
  <si>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</si>
  <si>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</si>
  <si>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</si>
  <si>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</si>
  <si>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</si>
  <si>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</si>
  <si>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</si>
  <si>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</si>
  <si>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</si>
  <si>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</si>
  <si>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</si>
  <si>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ADMINISTRACIÓN</t>
  </si>
  <si>
    <t>OPERACIÓN</t>
  </si>
  <si>
    <t>CONSEJO DIRECTIVO</t>
  </si>
  <si>
    <t>PLANTA TRATADORA DE AGUA</t>
  </si>
  <si>
    <t>Sistema de Agua Potable y Alcantarillado de Romita, Gto.
Estado Analítico del Ejercicio del Presupuesto de Egresos
Clasificación por Objeto del Gasto(Capítulo y Concepto)
Del 1 de Enero al 31 de Diciembre del 2021</t>
  </si>
  <si>
    <t>Sistema de Agua Potable y Alcantarillado de Romita, Gto.
Estado Analítico del Ejercicio del Presupuesto de Egresos
Clasificación Ecónomica (Por Tipo de Gasto)
Del 1 de Enero al 31 de Diciembre del 2021</t>
  </si>
  <si>
    <t>Sistema de Agua Potable y Alcantarillado de Romita, Gto.
Estado Analítico del Ejercicio del Presupuesto de Egresos
Clasificación Administrativa
Del 1 de Enero al 31 de Diciembre del 2021</t>
  </si>
  <si>
    <t>Gobierno (Federal/Estatal/Municipal) de Sistema de Agua Potable y Alcantarillado de Romita, Gto.
Estado Analítico del Ejercicio del Presupuesto de Egresos
Clasificación Administrativa
Del 1 de Enero al 31 de Diciembre del 2021</t>
  </si>
  <si>
    <t>Sector Paraestatal del Gobierno (Federal/Estatal/Municipal) de Sistema de Agua Potable y Alcantarillado de Romita, Gto.
Estado Analítico del Ejercicio del Presupuesto de Egresos
Clasificación Administrativa
Del 1 de Enero al 31 de Diciembre del 2021</t>
  </si>
  <si>
    <t>Sistema de Agua Potable y Alcantarillado de Romita, Gto.
Estado Análitico del Ejercicio del Presupuesto de Egresos
Clasificación Funcional (Finalidad y Función)
Del 1 de Enero al 31 de Diciembre del 2021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</si>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</sst>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0" xfId="8" applyFont="1" applyBorder="1" applyAlignment="1">
      <alignment horizontal="left" vertical="center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opLeftCell="A52" workbookViewId="0">
      <selection activeCell="B68" sqref="B6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57</v>
      </c>
      <c r="B2" s="58"/>
      <c r="C2" s="52" t="s">
        <v>63</v>
      </c>
      <c r="D2" s="53"/>
      <c r="E2" s="53"/>
      <c r="F2" s="53"/>
      <c r="G2" s="54"/>
      <c r="H2" s="55" t="s">
        <v>62</v>
      </c>
    </row>
    <row r="3" spans="1:8" ht="24.95" customHeight="1" x14ac:dyDescent="0.2">
      <c r="A3" s="59"/>
      <c r="B3" s="6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8" t="s">
        <v>64</v>
      </c>
      <c r="B5" s="7"/>
      <c r="C5" s="14">
        <f>SUM(C6:C12)</f>
        <v>10761884.799999999</v>
      </c>
      <c r="D5" s="14">
        <f>SUM(D6:D12)</f>
        <v>-36411.739999999976</v>
      </c>
      <c r="E5" s="14">
        <f>C5+D5</f>
        <v>10725473.059999999</v>
      </c>
      <c r="F5" s="14">
        <f>SUM(F6:F12)</f>
        <v>9931905.4600000009</v>
      </c>
      <c r="G5" s="14">
        <f>SUM(G6:G12)</f>
        <v>9779722.0199999996</v>
      </c>
      <c r="H5" s="14">
        <f>E5-F5</f>
        <v>793567.59999999776</v>
      </c>
    </row>
    <row r="6" spans="1:8" x14ac:dyDescent="0.2">
      <c r="A6" s="49">
        <v>1100</v>
      </c>
      <c r="B6" s="11" t="s">
        <v>73</v>
      </c>
      <c r="C6" s="15">
        <v>5617768.7999999998</v>
      </c>
      <c r="D6" s="15">
        <v>-368765.54</v>
      </c>
      <c r="E6" s="15">
        <f t="shared" ref="E6:E69" si="0">C6+D6</f>
        <v>5249003.26</v>
      </c>
      <c r="F6" s="15">
        <v>5249003.26</v>
      </c>
      <c r="G6" s="15">
        <v>5249003.26</v>
      </c>
      <c r="H6" s="15">
        <f t="shared" ref="H6:H69" si="1">E6-F6</f>
        <v>0</v>
      </c>
    </row>
    <row r="7" spans="1:8" x14ac:dyDescent="0.2">
      <c r="A7" s="49">
        <v>1200</v>
      </c>
      <c r="B7" s="11" t="s">
        <v>74</v>
      </c>
      <c r="C7" s="15">
        <v>386779.03</v>
      </c>
      <c r="D7" s="15">
        <v>-120070.46</v>
      </c>
      <c r="E7" s="15">
        <f t="shared" si="0"/>
        <v>266708.57</v>
      </c>
      <c r="F7" s="15">
        <v>266708.57</v>
      </c>
      <c r="G7" s="15">
        <v>266708.57</v>
      </c>
      <c r="H7" s="15">
        <f t="shared" si="1"/>
        <v>0</v>
      </c>
    </row>
    <row r="8" spans="1:8" x14ac:dyDescent="0.2">
      <c r="A8" s="49">
        <v>1300</v>
      </c>
      <c r="B8" s="11" t="s">
        <v>75</v>
      </c>
      <c r="C8" s="15">
        <v>1424294.06</v>
      </c>
      <c r="D8" s="15">
        <v>3230.06</v>
      </c>
      <c r="E8" s="15">
        <f t="shared" si="0"/>
        <v>1427524.12</v>
      </c>
      <c r="F8" s="15">
        <v>1427524.12</v>
      </c>
      <c r="G8" s="15">
        <v>1427524.12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1233480.3600000001</v>
      </c>
      <c r="D9" s="15">
        <v>-5144.91</v>
      </c>
      <c r="E9" s="15">
        <f t="shared" si="0"/>
        <v>1228335.4500000002</v>
      </c>
      <c r="F9" s="15">
        <v>1228335.45</v>
      </c>
      <c r="G9" s="15">
        <v>1076152.01</v>
      </c>
      <c r="H9" s="15">
        <f t="shared" si="1"/>
        <v>0</v>
      </c>
    </row>
    <row r="10" spans="1:8" x14ac:dyDescent="0.2">
      <c r="A10" s="49">
        <v>1500</v>
      </c>
      <c r="B10" s="11" t="s">
        <v>76</v>
      </c>
      <c r="C10" s="15">
        <v>976008.79</v>
      </c>
      <c r="D10" s="15">
        <v>521259.75</v>
      </c>
      <c r="E10" s="15">
        <f t="shared" si="0"/>
        <v>1497268.54</v>
      </c>
      <c r="F10" s="15">
        <v>703700.94</v>
      </c>
      <c r="G10" s="15">
        <v>703700.94</v>
      </c>
      <c r="H10" s="15">
        <f t="shared" si="1"/>
        <v>793567.60000000009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77</v>
      </c>
      <c r="C12" s="15">
        <v>1123553.76</v>
      </c>
      <c r="D12" s="15">
        <v>-66920.639999999999</v>
      </c>
      <c r="E12" s="15">
        <f t="shared" si="0"/>
        <v>1056633.1200000001</v>
      </c>
      <c r="F12" s="15">
        <v>1056633.1200000001</v>
      </c>
      <c r="G12" s="15">
        <v>1056633.1200000001</v>
      </c>
      <c r="H12" s="15">
        <f t="shared" si="1"/>
        <v>0</v>
      </c>
    </row>
    <row r="13" spans="1:8" x14ac:dyDescent="0.2">
      <c r="A13" s="48" t="s">
        <v>65</v>
      </c>
      <c r="B13" s="7"/>
      <c r="C13" s="15">
        <f>SUM(C14:C22)</f>
        <v>2084606.86</v>
      </c>
      <c r="D13" s="15">
        <f>SUM(D14:D22)</f>
        <v>357245.67000000004</v>
      </c>
      <c r="E13" s="15">
        <f t="shared" si="0"/>
        <v>2441852.5300000003</v>
      </c>
      <c r="F13" s="15">
        <f>SUM(F14:F22)</f>
        <v>2441852.5299999993</v>
      </c>
      <c r="G13" s="15">
        <f>SUM(G14:G22)</f>
        <v>2441852.5299999993</v>
      </c>
      <c r="H13" s="15">
        <f t="shared" si="1"/>
        <v>0</v>
      </c>
    </row>
    <row r="14" spans="1:8" x14ac:dyDescent="0.2">
      <c r="A14" s="49">
        <v>2100</v>
      </c>
      <c r="B14" s="11" t="s">
        <v>78</v>
      </c>
      <c r="C14" s="15">
        <v>130913.14</v>
      </c>
      <c r="D14" s="15">
        <v>-546.71</v>
      </c>
      <c r="E14" s="15">
        <f t="shared" si="0"/>
        <v>130366.43</v>
      </c>
      <c r="F14" s="15">
        <v>130366.43</v>
      </c>
      <c r="G14" s="15">
        <v>130366.43</v>
      </c>
      <c r="H14" s="15">
        <f t="shared" si="1"/>
        <v>0</v>
      </c>
    </row>
    <row r="15" spans="1:8" x14ac:dyDescent="0.2">
      <c r="A15" s="49">
        <v>2200</v>
      </c>
      <c r="B15" s="11" t="s">
        <v>79</v>
      </c>
      <c r="C15" s="15">
        <v>14634.23</v>
      </c>
      <c r="D15" s="15">
        <v>6676.76</v>
      </c>
      <c r="E15" s="15">
        <f t="shared" si="0"/>
        <v>21310.989999999998</v>
      </c>
      <c r="F15" s="15">
        <v>21310.99</v>
      </c>
      <c r="G15" s="15">
        <v>21310.99</v>
      </c>
      <c r="H15" s="15">
        <f t="shared" si="1"/>
        <v>0</v>
      </c>
    </row>
    <row r="16" spans="1:8" x14ac:dyDescent="0.2">
      <c r="A16" s="49">
        <v>2300</v>
      </c>
      <c r="B16" s="11" t="s">
        <v>80</v>
      </c>
      <c r="C16" s="15">
        <v>370000</v>
      </c>
      <c r="D16" s="15">
        <v>-83465</v>
      </c>
      <c r="E16" s="15">
        <f t="shared" si="0"/>
        <v>286535</v>
      </c>
      <c r="F16" s="15">
        <v>286535</v>
      </c>
      <c r="G16" s="15">
        <v>286535</v>
      </c>
      <c r="H16" s="15">
        <f t="shared" si="1"/>
        <v>0</v>
      </c>
    </row>
    <row r="17" spans="1:8" x14ac:dyDescent="0.2">
      <c r="A17" s="49">
        <v>2400</v>
      </c>
      <c r="B17" s="11" t="s">
        <v>81</v>
      </c>
      <c r="C17" s="15">
        <v>605000</v>
      </c>
      <c r="D17" s="15">
        <v>518172.49</v>
      </c>
      <c r="E17" s="15">
        <f t="shared" si="0"/>
        <v>1123172.49</v>
      </c>
      <c r="F17" s="15">
        <v>1123172.49</v>
      </c>
      <c r="G17" s="15">
        <v>1123172.49</v>
      </c>
      <c r="H17" s="15">
        <f t="shared" si="1"/>
        <v>0</v>
      </c>
    </row>
    <row r="18" spans="1:8" x14ac:dyDescent="0.2">
      <c r="A18" s="49">
        <v>2500</v>
      </c>
      <c r="B18" s="11" t="s">
        <v>82</v>
      </c>
      <c r="C18" s="15">
        <v>5154.5</v>
      </c>
      <c r="D18" s="15">
        <v>-5154.5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83</v>
      </c>
      <c r="C19" s="15">
        <v>616766.96</v>
      </c>
      <c r="D19" s="15">
        <v>98768.98</v>
      </c>
      <c r="E19" s="15">
        <f t="shared" si="0"/>
        <v>715535.94</v>
      </c>
      <c r="F19" s="15">
        <v>715535.94</v>
      </c>
      <c r="G19" s="15">
        <v>715535.94</v>
      </c>
      <c r="H19" s="15">
        <f t="shared" si="1"/>
        <v>0</v>
      </c>
    </row>
    <row r="20" spans="1:8" x14ac:dyDescent="0.2">
      <c r="A20" s="49">
        <v>2700</v>
      </c>
      <c r="B20" s="11" t="s">
        <v>84</v>
      </c>
      <c r="C20" s="15">
        <v>79731.8</v>
      </c>
      <c r="D20" s="15">
        <v>-53030.48</v>
      </c>
      <c r="E20" s="15">
        <f t="shared" si="0"/>
        <v>26701.32</v>
      </c>
      <c r="F20" s="15">
        <v>26701.32</v>
      </c>
      <c r="G20" s="15">
        <v>26701.32</v>
      </c>
      <c r="H20" s="15">
        <f t="shared" si="1"/>
        <v>0</v>
      </c>
    </row>
    <row r="21" spans="1:8" x14ac:dyDescent="0.2">
      <c r="A21" s="49">
        <v>2800</v>
      </c>
      <c r="B21" s="11" t="s">
        <v>85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86</v>
      </c>
      <c r="C22" s="15">
        <v>262406.23</v>
      </c>
      <c r="D22" s="15">
        <v>-124175.87</v>
      </c>
      <c r="E22" s="15">
        <f t="shared" si="0"/>
        <v>138230.35999999999</v>
      </c>
      <c r="F22" s="15">
        <v>138230.35999999999</v>
      </c>
      <c r="G22" s="15">
        <v>138230.35999999999</v>
      </c>
      <c r="H22" s="15">
        <f t="shared" si="1"/>
        <v>0</v>
      </c>
    </row>
    <row r="23" spans="1:8" x14ac:dyDescent="0.2">
      <c r="A23" s="48" t="s">
        <v>66</v>
      </c>
      <c r="B23" s="7"/>
      <c r="C23" s="15">
        <f>SUM(C24:C32)</f>
        <v>5386972.8899999987</v>
      </c>
      <c r="D23" s="15">
        <f>SUM(D24:D32)</f>
        <v>602827.12</v>
      </c>
      <c r="E23" s="15">
        <f t="shared" si="0"/>
        <v>5989800.0099999988</v>
      </c>
      <c r="F23" s="15">
        <f>SUM(F24:F32)</f>
        <v>5989800.0100000007</v>
      </c>
      <c r="G23" s="15">
        <f>SUM(G24:G32)</f>
        <v>5702661.0100000007</v>
      </c>
      <c r="H23" s="15">
        <f t="shared" si="1"/>
        <v>0</v>
      </c>
    </row>
    <row r="24" spans="1:8" x14ac:dyDescent="0.2">
      <c r="A24" s="49">
        <v>3100</v>
      </c>
      <c r="B24" s="11" t="s">
        <v>87</v>
      </c>
      <c r="C24" s="15">
        <v>3013562.51</v>
      </c>
      <c r="D24" s="15">
        <v>-136738.23999999999</v>
      </c>
      <c r="E24" s="15">
        <f t="shared" si="0"/>
        <v>2876824.2699999996</v>
      </c>
      <c r="F24" s="15">
        <v>2876824.27</v>
      </c>
      <c r="G24" s="15">
        <v>2876824.27</v>
      </c>
      <c r="H24" s="15">
        <f t="shared" si="1"/>
        <v>0</v>
      </c>
    </row>
    <row r="25" spans="1:8" x14ac:dyDescent="0.2">
      <c r="A25" s="49">
        <v>3200</v>
      </c>
      <c r="B25" s="11" t="s">
        <v>88</v>
      </c>
      <c r="C25" s="15">
        <v>82154.8</v>
      </c>
      <c r="D25" s="15">
        <v>180745.2</v>
      </c>
      <c r="E25" s="15">
        <f t="shared" si="0"/>
        <v>262900</v>
      </c>
      <c r="F25" s="15">
        <v>262900</v>
      </c>
      <c r="G25" s="15">
        <v>262900</v>
      </c>
      <c r="H25" s="15">
        <f t="shared" si="1"/>
        <v>0</v>
      </c>
    </row>
    <row r="26" spans="1:8" x14ac:dyDescent="0.2">
      <c r="A26" s="49">
        <v>3300</v>
      </c>
      <c r="B26" s="11" t="s">
        <v>89</v>
      </c>
      <c r="C26" s="15">
        <v>594023.93999999994</v>
      </c>
      <c r="D26" s="15">
        <v>66844.55</v>
      </c>
      <c r="E26" s="15">
        <f t="shared" si="0"/>
        <v>660868.49</v>
      </c>
      <c r="F26" s="15">
        <v>660868.49</v>
      </c>
      <c r="G26" s="15">
        <v>660868.49</v>
      </c>
      <c r="H26" s="15">
        <f t="shared" si="1"/>
        <v>0</v>
      </c>
    </row>
    <row r="27" spans="1:8" x14ac:dyDescent="0.2">
      <c r="A27" s="49">
        <v>3400</v>
      </c>
      <c r="B27" s="11" t="s">
        <v>90</v>
      </c>
      <c r="C27" s="15">
        <v>95751.27</v>
      </c>
      <c r="D27" s="15">
        <v>320057.76</v>
      </c>
      <c r="E27" s="15">
        <f t="shared" si="0"/>
        <v>415809.03</v>
      </c>
      <c r="F27" s="15">
        <v>415809.03</v>
      </c>
      <c r="G27" s="15">
        <v>415809.03</v>
      </c>
      <c r="H27" s="15">
        <f t="shared" si="1"/>
        <v>0</v>
      </c>
    </row>
    <row r="28" spans="1:8" x14ac:dyDescent="0.2">
      <c r="A28" s="49">
        <v>3500</v>
      </c>
      <c r="B28" s="11" t="s">
        <v>91</v>
      </c>
      <c r="C28" s="15">
        <v>274387.57</v>
      </c>
      <c r="D28" s="15">
        <v>21893.08</v>
      </c>
      <c r="E28" s="15">
        <f t="shared" si="0"/>
        <v>296280.65000000002</v>
      </c>
      <c r="F28" s="15">
        <v>296280.65000000002</v>
      </c>
      <c r="G28" s="15">
        <v>296280.65000000002</v>
      </c>
      <c r="H28" s="15">
        <f t="shared" si="1"/>
        <v>0</v>
      </c>
    </row>
    <row r="29" spans="1:8" x14ac:dyDescent="0.2">
      <c r="A29" s="49">
        <v>3600</v>
      </c>
      <c r="B29" s="11" t="s">
        <v>92</v>
      </c>
      <c r="C29" s="15">
        <v>56518.2</v>
      </c>
      <c r="D29" s="15">
        <v>3836.8</v>
      </c>
      <c r="E29" s="15">
        <f t="shared" si="0"/>
        <v>60355</v>
      </c>
      <c r="F29" s="15">
        <v>60355</v>
      </c>
      <c r="G29" s="15">
        <v>60355</v>
      </c>
      <c r="H29" s="15">
        <f t="shared" si="1"/>
        <v>0</v>
      </c>
    </row>
    <row r="30" spans="1:8" x14ac:dyDescent="0.2">
      <c r="A30" s="49">
        <v>3700</v>
      </c>
      <c r="B30" s="11" t="s">
        <v>93</v>
      </c>
      <c r="C30" s="15">
        <v>1673.83</v>
      </c>
      <c r="D30" s="15">
        <v>7.16</v>
      </c>
      <c r="E30" s="15">
        <f t="shared" si="0"/>
        <v>1680.99</v>
      </c>
      <c r="F30" s="15">
        <v>1680.99</v>
      </c>
      <c r="G30" s="15">
        <v>1680.99</v>
      </c>
      <c r="H30" s="15">
        <f t="shared" si="1"/>
        <v>0</v>
      </c>
    </row>
    <row r="31" spans="1:8" x14ac:dyDescent="0.2">
      <c r="A31" s="49">
        <v>3800</v>
      </c>
      <c r="B31" s="11" t="s">
        <v>94</v>
      </c>
      <c r="C31" s="15">
        <v>80000</v>
      </c>
      <c r="D31" s="15">
        <v>51115.83</v>
      </c>
      <c r="E31" s="15">
        <f t="shared" si="0"/>
        <v>131115.83000000002</v>
      </c>
      <c r="F31" s="15">
        <v>131115.82999999999</v>
      </c>
      <c r="G31" s="15">
        <v>131115.82999999999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1188900.77</v>
      </c>
      <c r="D32" s="15">
        <v>95064.98</v>
      </c>
      <c r="E32" s="15">
        <f t="shared" si="0"/>
        <v>1283965.75</v>
      </c>
      <c r="F32" s="15">
        <v>1283965.75</v>
      </c>
      <c r="G32" s="15">
        <v>996826.75</v>
      </c>
      <c r="H32" s="15">
        <f t="shared" si="1"/>
        <v>0</v>
      </c>
    </row>
    <row r="33" spans="1:8" x14ac:dyDescent="0.2">
      <c r="A33" s="48" t="s">
        <v>67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95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96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97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98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99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100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101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68</v>
      </c>
      <c r="B43" s="7"/>
      <c r="C43" s="15">
        <f>SUM(C44:C52)</f>
        <v>91150.07</v>
      </c>
      <c r="D43" s="15">
        <f>SUM(D44:D52)</f>
        <v>661682.75</v>
      </c>
      <c r="E43" s="15">
        <f t="shared" si="0"/>
        <v>752832.82000000007</v>
      </c>
      <c r="F43" s="15">
        <f>SUM(F44:F52)</f>
        <v>752832.82000000007</v>
      </c>
      <c r="G43" s="15">
        <f>SUM(G44:G52)</f>
        <v>752832.82000000007</v>
      </c>
      <c r="H43" s="15">
        <f t="shared" si="1"/>
        <v>0</v>
      </c>
    </row>
    <row r="44" spans="1:8" x14ac:dyDescent="0.2">
      <c r="A44" s="49">
        <v>5100</v>
      </c>
      <c r="B44" s="11" t="s">
        <v>102</v>
      </c>
      <c r="C44" s="15">
        <v>35000</v>
      </c>
      <c r="D44" s="15">
        <v>15162.79</v>
      </c>
      <c r="E44" s="15">
        <f t="shared" si="0"/>
        <v>50162.79</v>
      </c>
      <c r="F44" s="15">
        <v>50162.79</v>
      </c>
      <c r="G44" s="15">
        <v>50162.79</v>
      </c>
      <c r="H44" s="15">
        <f t="shared" si="1"/>
        <v>0</v>
      </c>
    </row>
    <row r="45" spans="1:8" x14ac:dyDescent="0.2">
      <c r="A45" s="49">
        <v>5200</v>
      </c>
      <c r="B45" s="11" t="s">
        <v>103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104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105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106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107</v>
      </c>
      <c r="C49" s="15">
        <v>41150.07</v>
      </c>
      <c r="D49" s="15">
        <v>331519.96000000002</v>
      </c>
      <c r="E49" s="15">
        <f t="shared" si="0"/>
        <v>372670.03</v>
      </c>
      <c r="F49" s="15">
        <v>372670.03</v>
      </c>
      <c r="G49" s="15">
        <v>372670.03</v>
      </c>
      <c r="H49" s="15">
        <f t="shared" si="1"/>
        <v>0</v>
      </c>
    </row>
    <row r="50" spans="1:8" x14ac:dyDescent="0.2">
      <c r="A50" s="49">
        <v>5700</v>
      </c>
      <c r="B50" s="11" t="s">
        <v>108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109</v>
      </c>
      <c r="C51" s="15">
        <v>0</v>
      </c>
      <c r="D51" s="15">
        <v>330000</v>
      </c>
      <c r="E51" s="15">
        <f t="shared" si="0"/>
        <v>330000</v>
      </c>
      <c r="F51" s="15">
        <v>330000</v>
      </c>
      <c r="G51" s="15">
        <v>330000</v>
      </c>
      <c r="H51" s="15">
        <f t="shared" si="1"/>
        <v>0</v>
      </c>
    </row>
    <row r="52" spans="1:8" x14ac:dyDescent="0.2">
      <c r="A52" s="49">
        <v>5900</v>
      </c>
      <c r="B52" s="11" t="s">
        <v>110</v>
      </c>
      <c r="C52" s="15">
        <v>15000</v>
      </c>
      <c r="D52" s="15">
        <v>-15000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69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111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112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113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70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114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115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116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117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118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119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120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71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72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121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122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123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124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125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126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63">
        <v>9900</v>
      </c>
      <c r="B76" s="12" t="s">
        <v>127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56</v>
      </c>
      <c r="C77" s="17">
        <f t="shared" ref="C77:H77" si="4">SUM(C5+C13+C23+C33+C43+C53+C57+C65+C69)</f>
        <v>18324614.619999997</v>
      </c>
      <c r="D77" s="17">
        <f t="shared" si="4"/>
        <v>1585343.8</v>
      </c>
      <c r="E77" s="17">
        <f t="shared" si="4"/>
        <v>19909958.419999998</v>
      </c>
      <c r="F77" s="17">
        <f t="shared" si="4"/>
        <v>19116390.82</v>
      </c>
      <c r="G77" s="17">
        <f t="shared" si="4"/>
        <v>18677068.379999999</v>
      </c>
      <c r="H77" s="17">
        <f t="shared" si="4"/>
        <v>793567.59999999776</v>
      </c>
    </row>
    <row r="80" spans="1:8" x14ac:dyDescent="0.2">
      <c r="B80" s="64" t="s">
        <v>141</v>
      </c>
      <c r="C80" s="64"/>
      <c r="D80" s="64"/>
      <c r="E80" s="2"/>
    </row>
    <row r="81" spans="2:5" x14ac:dyDescent="0.2">
      <c r="B81" s="65"/>
      <c r="C81" s="65"/>
      <c r="D81" s="66"/>
      <c r="E81" s="2"/>
    </row>
    <row r="82" spans="2:5" x14ac:dyDescent="0.2">
      <c r="B82" s="67"/>
      <c r="C82" s="67"/>
      <c r="D82" s="68"/>
    </row>
    <row r="83" spans="2:5" x14ac:dyDescent="0.2">
      <c r="B83" s="67"/>
      <c r="C83" s="67"/>
      <c r="D83" s="68"/>
    </row>
    <row r="84" spans="2:5" x14ac:dyDescent="0.2">
      <c r="B84" s="67"/>
      <c r="C84" s="67"/>
      <c r="D84" s="68"/>
    </row>
    <row r="85" spans="2:5" x14ac:dyDescent="0.2">
      <c r="B85" s="67"/>
      <c r="C85" s="67"/>
      <c r="D85" s="68"/>
    </row>
    <row r="86" spans="2:5" x14ac:dyDescent="0.2">
      <c r="B86" s="69" t="s">
        <v>142</v>
      </c>
      <c r="C86" s="69" t="s">
        <v>143</v>
      </c>
      <c r="D86" s="70"/>
    </row>
    <row r="87" spans="2:5" x14ac:dyDescent="0.2">
      <c r="B87" s="71" t="s">
        <v>144</v>
      </c>
      <c r="C87" s="71" t="s">
        <v>145</v>
      </c>
      <c r="D87" s="71"/>
    </row>
    <row r="88" spans="2:5" x14ac:dyDescent="0.2">
      <c r="B88" s="72" t="s">
        <v>146</v>
      </c>
      <c r="C88" s="73" t="s">
        <v>147</v>
      </c>
      <c r="D88" s="6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activeCell="B12" sqref="B1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57</v>
      </c>
      <c r="B2" s="58"/>
      <c r="C2" s="52" t="s">
        <v>63</v>
      </c>
      <c r="D2" s="53"/>
      <c r="E2" s="53"/>
      <c r="F2" s="53"/>
      <c r="G2" s="54"/>
      <c r="H2" s="55" t="s">
        <v>62</v>
      </c>
    </row>
    <row r="3" spans="1:8" ht="24.95" customHeight="1" x14ac:dyDescent="0.2">
      <c r="A3" s="59"/>
      <c r="B3" s="6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18233464.550000001</v>
      </c>
      <c r="D6" s="50">
        <v>923661.05</v>
      </c>
      <c r="E6" s="50">
        <f>C6+D6</f>
        <v>19157125.600000001</v>
      </c>
      <c r="F6" s="50">
        <v>18363558</v>
      </c>
      <c r="G6" s="50">
        <v>17924235.559999999</v>
      </c>
      <c r="H6" s="50">
        <f>E6-F6</f>
        <v>793567.60000000149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91150.07</v>
      </c>
      <c r="D8" s="50">
        <v>661682.75</v>
      </c>
      <c r="E8" s="50">
        <f>C8+D8</f>
        <v>752832.82000000007</v>
      </c>
      <c r="F8" s="50">
        <v>752832.82</v>
      </c>
      <c r="G8" s="50">
        <v>752832.82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56</v>
      </c>
      <c r="C16" s="17">
        <f>SUM(C6+C8+C10+C12+C14)</f>
        <v>18324614.620000001</v>
      </c>
      <c r="D16" s="17">
        <f>SUM(D6+D8+D10+D12+D14)</f>
        <v>1585343.8</v>
      </c>
      <c r="E16" s="17">
        <f>SUM(E6+E8+E10+E12+E14)</f>
        <v>19909958.420000002</v>
      </c>
      <c r="F16" s="17">
        <f t="shared" ref="F16:H16" si="0">SUM(F6+F8+F10+F12+F14)</f>
        <v>19116390.82</v>
      </c>
      <c r="G16" s="17">
        <f t="shared" si="0"/>
        <v>18677068.379999999</v>
      </c>
      <c r="H16" s="17">
        <f t="shared" si="0"/>
        <v>793567.60000000149</v>
      </c>
    </row>
    <row r="19" spans="2:5" x14ac:dyDescent="0.2">
      <c r="B19" s="64" t="s">
        <v>141</v>
      </c>
      <c r="C19" s="64"/>
      <c r="D19" s="64"/>
      <c r="E19" s="2"/>
    </row>
    <row r="20" spans="2:5" x14ac:dyDescent="0.2">
      <c r="B20" s="65"/>
      <c r="C20" s="65"/>
      <c r="D20" s="66"/>
      <c r="E20" s="2"/>
    </row>
    <row r="21" spans="2:5" x14ac:dyDescent="0.2">
      <c r="B21" s="67"/>
      <c r="C21" s="67"/>
      <c r="D21" s="68"/>
    </row>
    <row r="22" spans="2:5" x14ac:dyDescent="0.2">
      <c r="B22" s="67"/>
      <c r="C22" s="67"/>
      <c r="D22" s="68"/>
    </row>
    <row r="23" spans="2:5" x14ac:dyDescent="0.2">
      <c r="B23" s="67"/>
      <c r="C23" s="67"/>
      <c r="D23" s="68"/>
    </row>
    <row r="24" spans="2:5" x14ac:dyDescent="0.2">
      <c r="B24" s="67"/>
      <c r="C24" s="67"/>
      <c r="D24" s="68"/>
    </row>
    <row r="25" spans="2:5" x14ac:dyDescent="0.2">
      <c r="B25" s="69" t="s">
        <v>142</v>
      </c>
      <c r="C25" s="69" t="s">
        <v>143</v>
      </c>
      <c r="D25" s="70"/>
    </row>
    <row r="26" spans="2:5" x14ac:dyDescent="0.2">
      <c r="B26" s="71" t="s">
        <v>144</v>
      </c>
      <c r="C26" s="71" t="s">
        <v>145</v>
      </c>
      <c r="D26" s="71"/>
    </row>
    <row r="27" spans="2:5" x14ac:dyDescent="0.2">
      <c r="B27" s="72" t="s">
        <v>146</v>
      </c>
      <c r="C27" s="73" t="s">
        <v>147</v>
      </c>
      <c r="D27" s="6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GridLines="0" topLeftCell="A37" workbookViewId="0">
      <selection activeCell="B68" sqref="B6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57</v>
      </c>
      <c r="B3" s="58"/>
      <c r="C3" s="52" t="s">
        <v>63</v>
      </c>
      <c r="D3" s="53"/>
      <c r="E3" s="53"/>
      <c r="F3" s="53"/>
      <c r="G3" s="54"/>
      <c r="H3" s="55" t="s">
        <v>62</v>
      </c>
    </row>
    <row r="4" spans="1:8" ht="24.95" customHeight="1" x14ac:dyDescent="0.2">
      <c r="A4" s="59"/>
      <c r="B4" s="60"/>
      <c r="C4" s="9" t="s">
        <v>58</v>
      </c>
      <c r="D4" s="9" t="s">
        <v>128</v>
      </c>
      <c r="E4" s="9" t="s">
        <v>59</v>
      </c>
      <c r="F4" s="9" t="s">
        <v>60</v>
      </c>
      <c r="G4" s="9" t="s">
        <v>61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129</v>
      </c>
      <c r="F5" s="10">
        <v>4</v>
      </c>
      <c r="G5" s="10">
        <v>5</v>
      </c>
      <c r="H5" s="10" t="s">
        <v>130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131</v>
      </c>
      <c r="B7" s="22"/>
      <c r="C7" s="15">
        <v>7110926.5599999996</v>
      </c>
      <c r="D7" s="15">
        <v>971244.87</v>
      </c>
      <c r="E7" s="15">
        <f>C7+D7</f>
        <v>8082171.4299999997</v>
      </c>
      <c r="F7" s="15">
        <v>7288603.8300000001</v>
      </c>
      <c r="G7" s="15">
        <v>6849281.3899999997</v>
      </c>
      <c r="H7" s="15">
        <f>E7-F7</f>
        <v>793567.59999999963</v>
      </c>
    </row>
    <row r="8" spans="1:8" x14ac:dyDescent="0.2">
      <c r="A8" s="4" t="s">
        <v>132</v>
      </c>
      <c r="B8" s="22"/>
      <c r="C8" s="15">
        <v>8291841.0800000001</v>
      </c>
      <c r="D8" s="15">
        <v>823489.04</v>
      </c>
      <c r="E8" s="15">
        <f t="shared" ref="E8:E13" si="0">C8+D8</f>
        <v>9115330.120000001</v>
      </c>
      <c r="F8" s="15">
        <v>9115330.1199999992</v>
      </c>
      <c r="G8" s="15">
        <v>9115330.1199999992</v>
      </c>
      <c r="H8" s="15">
        <f t="shared" ref="H8:H13" si="1">E8-F8</f>
        <v>0</v>
      </c>
    </row>
    <row r="9" spans="1:8" x14ac:dyDescent="0.2">
      <c r="A9" s="4" t="s">
        <v>133</v>
      </c>
      <c r="B9" s="22"/>
      <c r="C9" s="15">
        <v>642695.04</v>
      </c>
      <c r="D9" s="15">
        <v>6127.47</v>
      </c>
      <c r="E9" s="15">
        <f t="shared" si="0"/>
        <v>648822.51</v>
      </c>
      <c r="F9" s="15">
        <v>648822.51</v>
      </c>
      <c r="G9" s="15">
        <v>648822.51</v>
      </c>
      <c r="H9" s="15">
        <f t="shared" si="1"/>
        <v>0</v>
      </c>
    </row>
    <row r="10" spans="1:8" x14ac:dyDescent="0.2">
      <c r="A10" s="4" t="s">
        <v>134</v>
      </c>
      <c r="B10" s="22"/>
      <c r="C10" s="15">
        <v>2279151.94</v>
      </c>
      <c r="D10" s="15">
        <v>-215517.58</v>
      </c>
      <c r="E10" s="15">
        <f t="shared" si="0"/>
        <v>2063634.3599999999</v>
      </c>
      <c r="F10" s="15">
        <v>2063634.36</v>
      </c>
      <c r="G10" s="15">
        <v>2063634.36</v>
      </c>
      <c r="H10" s="15">
        <f t="shared" si="1"/>
        <v>0</v>
      </c>
    </row>
    <row r="11" spans="1:8" x14ac:dyDescent="0.2">
      <c r="A11" s="4" t="s">
        <v>53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54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55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56</v>
      </c>
      <c r="C16" s="23">
        <f t="shared" ref="C16:H16" si="2">SUM(C7:C15)</f>
        <v>18324614.620000001</v>
      </c>
      <c r="D16" s="23">
        <f t="shared" si="2"/>
        <v>1585343.8</v>
      </c>
      <c r="E16" s="23">
        <f t="shared" si="2"/>
        <v>19909958.420000002</v>
      </c>
      <c r="F16" s="23">
        <f t="shared" si="2"/>
        <v>19116390.82</v>
      </c>
      <c r="G16" s="23">
        <f t="shared" si="2"/>
        <v>18677068.379999999</v>
      </c>
      <c r="H16" s="23">
        <f t="shared" si="2"/>
        <v>793567.59999999963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57</v>
      </c>
      <c r="B21" s="58"/>
      <c r="C21" s="52" t="s">
        <v>63</v>
      </c>
      <c r="D21" s="53"/>
      <c r="E21" s="53"/>
      <c r="F21" s="53"/>
      <c r="G21" s="54"/>
      <c r="H21" s="55" t="s">
        <v>62</v>
      </c>
    </row>
    <row r="22" spans="1:8" ht="22.5" x14ac:dyDescent="0.2">
      <c r="A22" s="59"/>
      <c r="B22" s="60"/>
      <c r="C22" s="9" t="s">
        <v>58</v>
      </c>
      <c r="D22" s="9" t="s">
        <v>128</v>
      </c>
      <c r="E22" s="9" t="s">
        <v>59</v>
      </c>
      <c r="F22" s="9" t="s">
        <v>60</v>
      </c>
      <c r="G22" s="9" t="s">
        <v>61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129</v>
      </c>
      <c r="F23" s="10">
        <v>4</v>
      </c>
      <c r="G23" s="10">
        <v>5</v>
      </c>
      <c r="H23" s="10" t="s">
        <v>130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56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57</v>
      </c>
      <c r="B34" s="58"/>
      <c r="C34" s="52" t="s">
        <v>63</v>
      </c>
      <c r="D34" s="53"/>
      <c r="E34" s="53"/>
      <c r="F34" s="53"/>
      <c r="G34" s="54"/>
      <c r="H34" s="55" t="s">
        <v>62</v>
      </c>
    </row>
    <row r="35" spans="1:8" ht="22.5" x14ac:dyDescent="0.2">
      <c r="A35" s="59"/>
      <c r="B35" s="60"/>
      <c r="C35" s="9" t="s">
        <v>58</v>
      </c>
      <c r="D35" s="9" t="s">
        <v>128</v>
      </c>
      <c r="E35" s="9" t="s">
        <v>59</v>
      </c>
      <c r="F35" s="9" t="s">
        <v>60</v>
      </c>
      <c r="G35" s="9" t="s">
        <v>61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129</v>
      </c>
      <c r="F36" s="10">
        <v>4</v>
      </c>
      <c r="G36" s="10">
        <v>5</v>
      </c>
      <c r="H36" s="10" t="s">
        <v>130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56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6" spans="1:8" x14ac:dyDescent="0.2">
      <c r="B56" s="64" t="s">
        <v>141</v>
      </c>
      <c r="C56" s="64"/>
      <c r="D56" s="64"/>
      <c r="E56" s="2"/>
    </row>
    <row r="57" spans="1:8" x14ac:dyDescent="0.2">
      <c r="B57" s="65"/>
      <c r="C57" s="65"/>
      <c r="D57" s="66"/>
      <c r="E57" s="2"/>
    </row>
    <row r="58" spans="1:8" x14ac:dyDescent="0.2">
      <c r="B58" s="65"/>
      <c r="C58" s="65"/>
      <c r="D58" s="66"/>
      <c r="E58" s="2"/>
    </row>
    <row r="59" spans="1:8" x14ac:dyDescent="0.2">
      <c r="B59" s="65"/>
      <c r="C59" s="65"/>
      <c r="D59" s="66"/>
      <c r="E59" s="2"/>
    </row>
    <row r="60" spans="1:8" x14ac:dyDescent="0.2">
      <c r="B60" s="67"/>
      <c r="C60" s="67"/>
      <c r="D60" s="68"/>
    </row>
    <row r="61" spans="1:8" x14ac:dyDescent="0.2">
      <c r="B61" s="67"/>
      <c r="C61" s="67"/>
      <c r="D61" s="68"/>
    </row>
    <row r="62" spans="1:8" x14ac:dyDescent="0.2">
      <c r="B62" s="67"/>
      <c r="C62" s="67"/>
      <c r="D62" s="68"/>
    </row>
    <row r="63" spans="1:8" x14ac:dyDescent="0.2">
      <c r="B63" s="67"/>
      <c r="C63" s="67"/>
      <c r="D63" s="68"/>
    </row>
    <row r="64" spans="1:8" x14ac:dyDescent="0.2">
      <c r="B64" s="69" t="s">
        <v>142</v>
      </c>
      <c r="C64" s="69" t="s">
        <v>143</v>
      </c>
      <c r="D64" s="70"/>
    </row>
    <row r="65" spans="2:4" x14ac:dyDescent="0.2">
      <c r="B65" s="71" t="s">
        <v>144</v>
      </c>
      <c r="C65" s="71" t="s">
        <v>145</v>
      </c>
      <c r="D65" s="71"/>
    </row>
    <row r="66" spans="2:4" x14ac:dyDescent="0.2">
      <c r="B66" s="72" t="s">
        <v>146</v>
      </c>
      <c r="C66" s="73" t="s">
        <v>147</v>
      </c>
      <c r="D66" s="68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topLeftCell="A7" workbookViewId="0">
      <selection activeCell="B35" sqref="B3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57</v>
      </c>
      <c r="B2" s="58"/>
      <c r="C2" s="52" t="s">
        <v>63</v>
      </c>
      <c r="D2" s="53"/>
      <c r="E2" s="53"/>
      <c r="F2" s="53"/>
      <c r="G2" s="54"/>
      <c r="H2" s="55" t="s">
        <v>62</v>
      </c>
    </row>
    <row r="3" spans="1:8" ht="24.95" customHeight="1" x14ac:dyDescent="0.2">
      <c r="A3" s="59"/>
      <c r="B3" s="60"/>
      <c r="C3" s="9" t="s">
        <v>58</v>
      </c>
      <c r="D3" s="9" t="s">
        <v>128</v>
      </c>
      <c r="E3" s="9" t="s">
        <v>59</v>
      </c>
      <c r="F3" s="9" t="s">
        <v>60</v>
      </c>
      <c r="G3" s="9" t="s">
        <v>61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129</v>
      </c>
      <c r="F4" s="10">
        <v>4</v>
      </c>
      <c r="G4" s="10">
        <v>5</v>
      </c>
      <c r="H4" s="10" t="s">
        <v>130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18324614.620000001</v>
      </c>
      <c r="D16" s="15">
        <f t="shared" si="3"/>
        <v>1585343.8</v>
      </c>
      <c r="E16" s="15">
        <f t="shared" si="3"/>
        <v>19909958.420000002</v>
      </c>
      <c r="F16" s="15">
        <f t="shared" si="3"/>
        <v>19116390.82</v>
      </c>
      <c r="G16" s="15">
        <f t="shared" si="3"/>
        <v>18677068.379999999</v>
      </c>
      <c r="H16" s="15">
        <f t="shared" si="3"/>
        <v>793567.60000000149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18324614.620000001</v>
      </c>
      <c r="D18" s="15">
        <v>1585343.8</v>
      </c>
      <c r="E18" s="15">
        <f t="shared" ref="E18:E23" si="5">C18+D18</f>
        <v>19909958.420000002</v>
      </c>
      <c r="F18" s="15">
        <v>19116390.82</v>
      </c>
      <c r="G18" s="15">
        <v>18677068.379999999</v>
      </c>
      <c r="H18" s="15">
        <f t="shared" si="4"/>
        <v>793567.60000000149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56</v>
      </c>
      <c r="C42" s="23">
        <f t="shared" ref="C42:H42" si="12">SUM(C36+C25+C16+C6)</f>
        <v>18324614.620000001</v>
      </c>
      <c r="D42" s="23">
        <f t="shared" si="12"/>
        <v>1585343.8</v>
      </c>
      <c r="E42" s="23">
        <f t="shared" si="12"/>
        <v>19909958.420000002</v>
      </c>
      <c r="F42" s="23">
        <f t="shared" si="12"/>
        <v>19116390.82</v>
      </c>
      <c r="G42" s="23">
        <f t="shared" si="12"/>
        <v>18677068.379999999</v>
      </c>
      <c r="H42" s="23">
        <f t="shared" si="12"/>
        <v>793567.60000000149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64" t="s">
        <v>141</v>
      </c>
      <c r="C44" s="64"/>
      <c r="D44" s="64"/>
      <c r="E44" s="2"/>
      <c r="F44" s="37"/>
      <c r="G44" s="37"/>
      <c r="H44" s="37"/>
    </row>
    <row r="45" spans="1:8" x14ac:dyDescent="0.2">
      <c r="A45" s="37"/>
      <c r="B45" s="65"/>
      <c r="C45" s="65"/>
      <c r="D45" s="66"/>
      <c r="E45" s="2"/>
      <c r="F45" s="37"/>
      <c r="G45" s="37"/>
      <c r="H45" s="37"/>
    </row>
    <row r="46" spans="1:8" x14ac:dyDescent="0.2">
      <c r="B46" s="67"/>
      <c r="C46" s="67"/>
      <c r="D46" s="68"/>
      <c r="E46" s="1"/>
    </row>
    <row r="47" spans="1:8" x14ac:dyDescent="0.2">
      <c r="B47" s="67"/>
      <c r="C47" s="67"/>
      <c r="D47" s="68"/>
      <c r="E47" s="1"/>
    </row>
    <row r="48" spans="1:8" x14ac:dyDescent="0.2">
      <c r="B48" s="67"/>
      <c r="C48" s="67"/>
      <c r="D48" s="68"/>
      <c r="E48" s="1"/>
    </row>
    <row r="49" spans="2:5" x14ac:dyDescent="0.2">
      <c r="B49" s="67"/>
      <c r="C49" s="67"/>
      <c r="D49" s="68"/>
      <c r="E49" s="1"/>
    </row>
    <row r="50" spans="2:5" x14ac:dyDescent="0.2">
      <c r="B50" s="69" t="s">
        <v>142</v>
      </c>
      <c r="C50" s="69" t="s">
        <v>143</v>
      </c>
      <c r="D50" s="70"/>
      <c r="E50" s="1"/>
    </row>
    <row r="51" spans="2:5" x14ac:dyDescent="0.2">
      <c r="B51" s="71" t="s">
        <v>144</v>
      </c>
      <c r="C51" s="71" t="s">
        <v>145</v>
      </c>
      <c r="D51" s="71"/>
      <c r="E51" s="1"/>
    </row>
    <row r="52" spans="2:5" x14ac:dyDescent="0.2">
      <c r="B52" s="72" t="s">
        <v>146</v>
      </c>
      <c r="C52" s="73" t="s">
        <v>147</v>
      </c>
      <c r="D52" s="68"/>
      <c r="E52" s="1"/>
    </row>
    <row r="53" spans="2:5" x14ac:dyDescent="0.2">
      <c r="B53" s="1"/>
      <c r="C53" s="1"/>
      <c r="D53" s="1"/>
      <c r="E53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2022-01-26T17:15:40Z</cp:lastPrinted>
  <dcterms:created xsi:type="dcterms:W3CDTF">2014-02-10T03:37:14Z</dcterms:created>
  <dcterms:modified xsi:type="dcterms:W3CDTF">2022-01-26T17:15:50Z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